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lisc\AppData\Roaming\OpenText\OTEdit\EC_01\c35203886\"/>
    </mc:Choice>
  </mc:AlternateContent>
  <bookViews>
    <workbookView xWindow="600" yWindow="540" windowWidth="14520" windowHeight="4395"/>
  </bookViews>
  <sheets>
    <sheet name="INTRODUCTION" sheetId="7" r:id="rId1"/>
    <sheet name="DATA ENTRY" sheetId="1" r:id="rId2"/>
    <sheet name="RESULT ANALYSIS" sheetId="4" r:id="rId3"/>
    <sheet name="RESULTS " sheetId="5" r:id="rId4"/>
  </sheets>
  <externalReferences>
    <externalReference r:id="rId5"/>
  </externalReferences>
  <calcPr calcId="171027"/>
</workbook>
</file>

<file path=xl/calcChain.xml><?xml version="1.0" encoding="utf-8"?>
<calcChain xmlns="http://schemas.openxmlformats.org/spreadsheetml/2006/main">
  <c r="D67" i="4" l="1"/>
  <c r="D68" i="4"/>
  <c r="D48" i="4" l="1"/>
  <c r="D58" i="4" l="1"/>
  <c r="D57" i="4"/>
  <c r="D56" i="4"/>
  <c r="D55" i="4"/>
  <c r="D54" i="4"/>
  <c r="D9" i="5" l="1"/>
  <c r="E7" i="5"/>
  <c r="D7" i="5"/>
  <c r="E9" i="5" l="1"/>
  <c r="D4" i="5"/>
  <c r="E4" i="5" s="1"/>
  <c r="D18" i="4"/>
  <c r="D61" i="4"/>
  <c r="D66" i="4"/>
  <c r="D72" i="4" l="1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17" i="4"/>
  <c r="D5" i="4"/>
  <c r="D6" i="4"/>
  <c r="D7" i="4"/>
  <c r="D8" i="4"/>
  <c r="D9" i="4"/>
  <c r="D10" i="4"/>
  <c r="D11" i="4"/>
  <c r="D12" i="4"/>
  <c r="D13" i="4"/>
  <c r="D14" i="4"/>
  <c r="D4" i="4"/>
  <c r="D37" i="4"/>
  <c r="D3" i="4" l="1"/>
  <c r="D16" i="4"/>
  <c r="D63" i="4"/>
  <c r="D77" i="4" l="1"/>
  <c r="D78" i="4"/>
  <c r="D76" i="4"/>
  <c r="D71" i="4"/>
  <c r="D70" i="4"/>
  <c r="D69" i="4"/>
  <c r="D65" i="4" l="1"/>
  <c r="D23" i="5" s="1"/>
  <c r="D75" i="4"/>
  <c r="D26" i="5" s="1"/>
  <c r="D25" i="5" s="1"/>
  <c r="D62" i="4" l="1"/>
  <c r="D46" i="4"/>
  <c r="D47" i="4"/>
  <c r="D49" i="4"/>
  <c r="D45" i="4"/>
  <c r="D38" i="4"/>
  <c r="D39" i="4"/>
  <c r="D40" i="4"/>
  <c r="D41" i="4"/>
  <c r="D42" i="4"/>
  <c r="D44" i="4" l="1"/>
  <c r="D17" i="5" s="1"/>
  <c r="D36" i="4"/>
  <c r="D16" i="5" s="1"/>
  <c r="D60" i="4"/>
  <c r="D21" i="5" s="1"/>
  <c r="D53" i="4"/>
  <c r="D13" i="5"/>
  <c r="D12" i="5"/>
  <c r="D52" i="4" l="1"/>
  <c r="D20" i="5"/>
  <c r="D19" i="5" s="1"/>
  <c r="D15" i="5"/>
  <c r="D11" i="5"/>
  <c r="D3" i="5" s="1"/>
  <c r="E3" i="5" s="1"/>
  <c r="E5" i="5" l="1"/>
  <c r="D5" i="5"/>
  <c r="D6" i="5" l="1"/>
  <c r="D8" i="5" s="1"/>
  <c r="E6" i="5"/>
  <c r="E8" i="5" s="1"/>
</calcChain>
</file>

<file path=xl/sharedStrings.xml><?xml version="1.0" encoding="utf-8"?>
<sst xmlns="http://schemas.openxmlformats.org/spreadsheetml/2006/main" count="195" uniqueCount="170">
  <si>
    <t>Nuclear Medicine</t>
  </si>
  <si>
    <t>SPECT systems</t>
  </si>
  <si>
    <t>Thyroid probe</t>
  </si>
  <si>
    <t>Activity calibrators</t>
  </si>
  <si>
    <t>Gamma counter</t>
  </si>
  <si>
    <t>CT Scanners</t>
  </si>
  <si>
    <t xml:space="preserve">Fixed Radiographic units </t>
  </si>
  <si>
    <t>Portable radiographic units</t>
  </si>
  <si>
    <t>Image display device (primary/reporting per pair)</t>
  </si>
  <si>
    <t>Dark rooms - wet processors</t>
  </si>
  <si>
    <t>Both fixed and mobile scanners used for radiology, radiotherapy and the CT component of hybrid modalities. It does not include cone beam CT units for dental and angiography.</t>
  </si>
  <si>
    <t>Including both screen film and digital units, also including biopsy and tomosynthesis</t>
  </si>
  <si>
    <t>Includes both fixed and mobile C arm units used for basic fluoroscopy</t>
  </si>
  <si>
    <t>Both fixed and mobile units used for this purpose</t>
  </si>
  <si>
    <t>Note digital detectors are counted separately as applicable.</t>
  </si>
  <si>
    <t xml:space="preserve">Specimen Cabinet units </t>
  </si>
  <si>
    <t>For Biopsy analysis</t>
  </si>
  <si>
    <t>This applies only to primary interpretation stations.</t>
  </si>
  <si>
    <t xml:space="preserve">CR readers and laser printers </t>
  </si>
  <si>
    <t xml:space="preserve">Reading and Printing devices </t>
  </si>
  <si>
    <t>Planar Gamma Camera</t>
  </si>
  <si>
    <t>EQUIPMENT DATA</t>
  </si>
  <si>
    <t>PATIENT DATA</t>
  </si>
  <si>
    <t xml:space="preserve">Outpatient radionuclide therapy </t>
  </si>
  <si>
    <t>e.g 131-Iodide Thyrotoxicosis</t>
  </si>
  <si>
    <t xml:space="preserve">Complex radionuclide therapy </t>
  </si>
  <si>
    <t>e.g 131-MIBG, 177 Lu, 90 Y</t>
  </si>
  <si>
    <t xml:space="preserve">Pregnant patients </t>
  </si>
  <si>
    <t>Estimated number</t>
  </si>
  <si>
    <t>Interventional radiology and cardiology procedures</t>
  </si>
  <si>
    <t>CT procedures</t>
  </si>
  <si>
    <t>Nuclear Medicine departments</t>
  </si>
  <si>
    <t xml:space="preserve">Typical department consisting of 3 CT scanners, MRI and 10 x-ray rooms. For much larger or much smaller departments adjust factors accordingly </t>
  </si>
  <si>
    <t xml:space="preserve">Typical department consisting of 2 interventional units. For much larger or much smaller departments adjust factors accordingly </t>
  </si>
  <si>
    <t xml:space="preserve">Typical department consisting of 4 imaging units. For much larger or much smaller departments adjust factors accordingly </t>
  </si>
  <si>
    <t>Departments</t>
  </si>
  <si>
    <t>ORGANIZATION DATA</t>
  </si>
  <si>
    <t>Staff Data</t>
  </si>
  <si>
    <t>Occupationally exposed staff</t>
  </si>
  <si>
    <t>Number of monitored staff</t>
  </si>
  <si>
    <t>TRAINING DATA</t>
  </si>
  <si>
    <t>Number of CPD units required for CQMP</t>
  </si>
  <si>
    <t>Including training in safety to staff that will include nurses, technologists, medical staff, etc.</t>
  </si>
  <si>
    <t>Number of residents</t>
  </si>
  <si>
    <t>Interdepartmental training</t>
  </si>
  <si>
    <t>Risk assessment for staff</t>
  </si>
  <si>
    <t>Equipment specification and evaluation (per procurement)</t>
  </si>
  <si>
    <t>Expected number of new equipment installed per year either in existing or new rooms</t>
  </si>
  <si>
    <t>Department RP</t>
  </si>
  <si>
    <t>Occupational protection</t>
  </si>
  <si>
    <t>TOTAL NUMBER OF CQMP REQUIRED</t>
  </si>
  <si>
    <t>REAL NUMBER OF CQMP</t>
  </si>
  <si>
    <t>DEVIATION FROM THE ALGORITHM</t>
  </si>
  <si>
    <t>REAL NUMBER OF SUPPORTIVE MP STAFF</t>
  </si>
  <si>
    <t>PATIENT DEPENDENT FACTORS</t>
  </si>
  <si>
    <t>EQUIPMENT DEPENDENT FACTORS</t>
  </si>
  <si>
    <t>Equipment  / Protocol development</t>
  </si>
  <si>
    <t>Either for completely new systems or for protocol redesign of existing systems</t>
  </si>
  <si>
    <t>Cyclotron</t>
  </si>
  <si>
    <t>Isotope generators (per type)</t>
  </si>
  <si>
    <t>Mammography units</t>
  </si>
  <si>
    <t>Fluoroscopy units</t>
  </si>
  <si>
    <t>Interventional Fluoroscopy units</t>
  </si>
  <si>
    <t>Intra-oral dental x-ray unit</t>
  </si>
  <si>
    <t>DEXA unit</t>
  </si>
  <si>
    <t>CR detectors (per plate)</t>
  </si>
  <si>
    <t>DR detectors (per detector)</t>
  </si>
  <si>
    <t>Ultrasound unit</t>
  </si>
  <si>
    <t xml:space="preserve">Inpatient radionuclide therapy </t>
  </si>
  <si>
    <t>Interventional radiology departments (catheterization labs)</t>
  </si>
  <si>
    <t>Radiation protection advice for new fixed installations (per equipment installation)</t>
  </si>
  <si>
    <t>Cyclotrons</t>
  </si>
  <si>
    <t>CR Detectors</t>
  </si>
  <si>
    <t>Number of plates</t>
  </si>
  <si>
    <t>DR Detectors</t>
  </si>
  <si>
    <t>Number of detectors (including detectors in fixed units)</t>
  </si>
  <si>
    <t>i.e 131-I for thyroid carcinoma</t>
  </si>
  <si>
    <t>Nuclear medicine Radionuclide therapy ward</t>
  </si>
  <si>
    <t>A typical nuclear medicine therapy ward unit, consisting of 2-4 beds. For much larger wards, scale the number of ward units accordingly.</t>
  </si>
  <si>
    <t>Estimated number, based on acceptable investigation levels</t>
  </si>
  <si>
    <t>Estimated number of calculations of the cumulated doses or evaluation of foetal dose in pregnant workers</t>
  </si>
  <si>
    <t>Based on national rules</t>
  </si>
  <si>
    <t xml:space="preserve">Sentinel lympth node probes </t>
  </si>
  <si>
    <t>Development of new testing protocols</t>
  </si>
  <si>
    <t>PET/CT systems</t>
  </si>
  <si>
    <t>SPECT/CT systems</t>
  </si>
  <si>
    <t>PET/MR systems</t>
  </si>
  <si>
    <t>Medical Physics department</t>
  </si>
  <si>
    <t>Complete only in case there is an independent medical physics department</t>
  </si>
  <si>
    <t>Department administration of MP department</t>
  </si>
  <si>
    <t>Complex staff exposure incidents evaluation</t>
  </si>
  <si>
    <t>Equipment renewal per year</t>
  </si>
  <si>
    <t>Total hours of training delivered to staff annually</t>
  </si>
  <si>
    <t>Number of CQMPs</t>
  </si>
  <si>
    <t>excluding residents</t>
  </si>
  <si>
    <t xml:space="preserve">Number of MP supportive staff </t>
  </si>
  <si>
    <t>Diagnostic/Interventional Radiology</t>
  </si>
  <si>
    <t>Number of medical physics residents</t>
  </si>
  <si>
    <t>SERVICE RELATED FACTORS</t>
  </si>
  <si>
    <t>RADIATION PROTECTION RELATED FACTORS</t>
  </si>
  <si>
    <t>Planar Gamma Cameras</t>
  </si>
  <si>
    <t>Thyroid probes</t>
  </si>
  <si>
    <t>Isotope generators (number of different types)</t>
  </si>
  <si>
    <t>Gamma counters</t>
  </si>
  <si>
    <t>Intra-oral dental x-ray units</t>
  </si>
  <si>
    <t>DEXA equipments</t>
  </si>
  <si>
    <t>Ultrasound units</t>
  </si>
  <si>
    <t>Panoramic dental and CBCT units should be included here. Note digital detectors are counted separately as applicable.</t>
  </si>
  <si>
    <t>Diagnostic radiology departments</t>
  </si>
  <si>
    <t>SPECT system</t>
  </si>
  <si>
    <t>SPECT - CT system</t>
  </si>
  <si>
    <t>PET - CT system</t>
  </si>
  <si>
    <t>PET - MRI system</t>
  </si>
  <si>
    <t>Activity calibrator</t>
  </si>
  <si>
    <t>SLN Probe</t>
  </si>
  <si>
    <t>CT Scanner</t>
  </si>
  <si>
    <t>Fixed Radiographic unit (excluding detectors)</t>
  </si>
  <si>
    <t>Mammography unit</t>
  </si>
  <si>
    <t>Specimen Cabinet unit</t>
  </si>
  <si>
    <t>Fluoroscopy unit</t>
  </si>
  <si>
    <t>Interventional Fluoroscopy unit</t>
  </si>
  <si>
    <t>Portable/mobile radiographic unit</t>
  </si>
  <si>
    <t>Reading and Printing device</t>
  </si>
  <si>
    <t>Dark rooms - wet processor</t>
  </si>
  <si>
    <t>Pregnant patients (per patient)</t>
  </si>
  <si>
    <t>Risk assessment in pregnant patients (per patient)</t>
  </si>
  <si>
    <t xml:space="preserve">Estimation of skin doses per patient (high doses) </t>
  </si>
  <si>
    <t>Diagnostic radiology department</t>
  </si>
  <si>
    <t>Interventional radiology department (catheterization labs)</t>
  </si>
  <si>
    <t>Nuclear Medicine department</t>
  </si>
  <si>
    <t>Nuclear medicine Radionuclide therapy department</t>
  </si>
  <si>
    <t>MRI safety (per site)</t>
  </si>
  <si>
    <t>Equipment Acceptance Testing  (per equipment installation)</t>
  </si>
  <si>
    <t>Testing protocol development</t>
  </si>
  <si>
    <t>TRAINING AND CLINICAL RESEARCH RELATED FACTORS</t>
  </si>
  <si>
    <t>Patient dose calculations for high dose procedures</t>
  </si>
  <si>
    <t>Estimated number of cases for which the peak skin dose is expected to exceed 2Gy</t>
  </si>
  <si>
    <t>Non-imaging procedures</t>
  </si>
  <si>
    <t>Imaging procedures</t>
  </si>
  <si>
    <t>Planar, SPECT(/CT), PET/CT</t>
  </si>
  <si>
    <t>Number of incidents involving complex staff exposure evaluation</t>
  </si>
  <si>
    <t>Individual risk assessment for staff</t>
  </si>
  <si>
    <t>Quality management including audits</t>
  </si>
  <si>
    <t>without efficiency of scale</t>
  </si>
  <si>
    <t>with efficiency of scale</t>
  </si>
  <si>
    <t>Such as blood sampling, thyroid uptake, sentinel lymph node mapping</t>
  </si>
  <si>
    <t>Non-imaging procedures (per patient)</t>
  </si>
  <si>
    <t>TRAINING RELATED FACTORS</t>
  </si>
  <si>
    <t>MR scanners</t>
  </si>
  <si>
    <t>MR scanner</t>
  </si>
  <si>
    <t>Image display devices (primary/reporting per pair)</t>
  </si>
  <si>
    <t>Outpatient radionuclide therapy procedures</t>
  </si>
  <si>
    <t>Inpatient radionuclide therapy procedures</t>
  </si>
  <si>
    <t>Complex radionuclide therapy procedures</t>
  </si>
  <si>
    <t xml:space="preserve">Diagnostic/Interventional </t>
  </si>
  <si>
    <t>*</t>
  </si>
  <si>
    <t>Planar procedures</t>
  </si>
  <si>
    <t>Factors</t>
  </si>
  <si>
    <t>FTE</t>
  </si>
  <si>
    <t>Unit</t>
  </si>
  <si>
    <t>result</t>
  </si>
  <si>
    <t>Data</t>
  </si>
  <si>
    <t>Number</t>
  </si>
  <si>
    <t>Comments</t>
  </si>
  <si>
    <t>Dose management programme (per department)</t>
  </si>
  <si>
    <t xml:space="preserve">Interventional Radiology and Cardiology </t>
  </si>
  <si>
    <t xml:space="preserve">CT procedures </t>
  </si>
  <si>
    <t>Total suggested supportive staff</t>
  </si>
  <si>
    <t>Reduction Factor (RF)</t>
  </si>
  <si>
    <t>Suggested supportive staff (excluding residents)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</si>
</sst>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6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9" fontId="7" fillId="3" borderId="14" xfId="0" applyNumberFormat="1" applyFont="1" applyFill="1" applyBorder="1" applyAlignment="1">
      <alignment horizontal="center" vertical="center"/>
    </xf>
    <xf numFmtId="164" fontId="7" fillId="5" borderId="1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wrapText="1"/>
    </xf>
    <xf numFmtId="0" fontId="1" fillId="7" borderId="0" xfId="0" applyFont="1" applyFill="1"/>
    <xf numFmtId="0" fontId="1" fillId="7" borderId="0" xfId="0" applyFont="1" applyFill="1" applyAlignment="1">
      <alignment horizontal="center" vertical="center"/>
    </xf>
    <xf numFmtId="0" fontId="2" fillId="7" borderId="0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8" fillId="7" borderId="0" xfId="0" applyFont="1" applyFill="1" applyAlignment="1">
      <alignment vertical="center" wrapText="1"/>
    </xf>
    <xf numFmtId="0" fontId="16" fillId="6" borderId="6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/>
    <xf numFmtId="0" fontId="1" fillId="7" borderId="6" xfId="0" applyFont="1" applyFill="1" applyBorder="1" applyAlignment="1">
      <alignment horizontal="center" vertical="center"/>
    </xf>
    <xf numFmtId="0" fontId="1" fillId="7" borderId="3" xfId="0" applyFont="1" applyFill="1" applyBorder="1"/>
    <xf numFmtId="0" fontId="1" fillId="7" borderId="0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164" fontId="7" fillId="4" borderId="9" xfId="0" applyNumberFormat="1" applyFont="1" applyFill="1" applyBorder="1" applyAlignment="1" applyProtection="1">
      <alignment horizontal="center" vertical="center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4" borderId="4" xfId="0" applyNumberFormat="1" applyFont="1" applyFill="1" applyBorder="1" applyAlignment="1" applyProtection="1">
      <alignment horizontal="center" vertical="center"/>
      <protection locked="0"/>
    </xf>
    <xf numFmtId="9" fontId="7" fillId="3" borderId="0" xfId="0" applyNumberFormat="1" applyFont="1" applyFill="1" applyBorder="1" applyAlignment="1">
      <alignment horizontal="center" vertical="center"/>
    </xf>
    <xf numFmtId="9" fontId="7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95250</xdr:rowOff>
        </xdr:from>
        <xdr:to>
          <xdr:col>9</xdr:col>
          <xdr:colOff>410817</xdr:colOff>
          <xdr:row>33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5</xdr:col>
          <xdr:colOff>409575</xdr:colOff>
          <xdr:row>46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isc/AppData/Local/Packages/Microsoft.MicrosoftEdge_8wekyb3d8bbwe/TempState/Downloads/CD-ROM/Excel/Exam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ATA ENTRY"/>
      <sheetName val="RESULT ANALYSIS"/>
      <sheetName val="RESULTS "/>
    </sheetNames>
    <sheetDataSet>
      <sheetData sheetId="0"/>
      <sheetData sheetId="1"/>
      <sheetData sheetId="2">
        <row r="76">
          <cell r="D76">
            <v>0.02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showGridLines="0" tabSelected="1" zoomScale="115" zoomScaleNormal="115" workbookViewId="0">
      <selection activeCell="J32" sqref="J32"/>
    </sheetView>
  </sheetViews>
  <sheetFormatPr defaultColWidth="0" defaultRowHeight="15" zeroHeight="1" x14ac:dyDescent="0.25"/>
  <cols>
    <col min="1" max="10" width="9.140625" customWidth="1"/>
    <col min="11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</sheetData>
  <sheetProtection sheet="1" objects="1" scenarios="1" select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autoPict="0" r:id="rId5">
            <anchor moveWithCells="1">
              <from>
                <xdr:col>0</xdr:col>
                <xdr:colOff>152400</xdr:colOff>
                <xdr:row>0</xdr:row>
                <xdr:rowOff>95250</xdr:rowOff>
              </from>
              <to>
                <xdr:col>9</xdr:col>
                <xdr:colOff>381000</xdr:colOff>
                <xdr:row>1048575</xdr:row>
                <xdr:rowOff>95250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showGridLines="0" zoomScaleNormal="100" zoomScaleSheetLayoutView="130" workbookViewId="0">
      <selection activeCell="B4" sqref="B4"/>
    </sheetView>
  </sheetViews>
  <sheetFormatPr defaultColWidth="0" defaultRowHeight="15" zeroHeight="1" x14ac:dyDescent="0.25"/>
  <cols>
    <col min="1" max="1" width="55.140625" style="23" bestFit="1" customWidth="1"/>
    <col min="2" max="2" width="17.7109375" style="40" customWidth="1"/>
    <col min="3" max="3" width="161" style="23" bestFit="1" customWidth="1"/>
    <col min="4" max="16384" width="9.140625" style="23" hidden="1"/>
  </cols>
  <sheetData>
    <row r="1" spans="1:3" s="53" customFormat="1" ht="24.75" customHeight="1" x14ac:dyDescent="0.25">
      <c r="A1" s="55" t="s">
        <v>161</v>
      </c>
      <c r="B1" s="55" t="s">
        <v>162</v>
      </c>
      <c r="C1" s="55" t="s">
        <v>163</v>
      </c>
    </row>
    <row r="2" spans="1:3" s="19" customFormat="1" ht="24.75" customHeight="1" x14ac:dyDescent="0.25">
      <c r="A2" s="24" t="s">
        <v>21</v>
      </c>
      <c r="B2" s="35"/>
      <c r="C2" s="25"/>
    </row>
    <row r="3" spans="1:3" s="19" customFormat="1" ht="20.100000000000001" customHeight="1" x14ac:dyDescent="0.25">
      <c r="A3" s="20" t="s">
        <v>0</v>
      </c>
      <c r="B3" s="36"/>
      <c r="C3" s="26"/>
    </row>
    <row r="4" spans="1:3" s="19" customFormat="1" ht="15" customHeight="1" x14ac:dyDescent="0.25">
      <c r="A4" s="21" t="s">
        <v>100</v>
      </c>
      <c r="B4" s="37">
        <v>0</v>
      </c>
      <c r="C4" s="21"/>
    </row>
    <row r="5" spans="1:3" s="19" customFormat="1" ht="15" customHeight="1" x14ac:dyDescent="0.25">
      <c r="A5" s="21" t="s">
        <v>1</v>
      </c>
      <c r="B5" s="37">
        <v>0</v>
      </c>
      <c r="C5" s="21"/>
    </row>
    <row r="6" spans="1:3" s="19" customFormat="1" ht="15" customHeight="1" x14ac:dyDescent="0.25">
      <c r="A6" s="21" t="s">
        <v>85</v>
      </c>
      <c r="B6" s="37">
        <v>0</v>
      </c>
      <c r="C6" s="21"/>
    </row>
    <row r="7" spans="1:3" s="19" customFormat="1" ht="15" customHeight="1" x14ac:dyDescent="0.25">
      <c r="A7" s="21" t="s">
        <v>84</v>
      </c>
      <c r="B7" s="37">
        <v>0</v>
      </c>
      <c r="C7" s="21"/>
    </row>
    <row r="8" spans="1:3" s="19" customFormat="1" ht="15" customHeight="1" x14ac:dyDescent="0.25">
      <c r="A8" s="21" t="s">
        <v>86</v>
      </c>
      <c r="B8" s="37">
        <v>0</v>
      </c>
      <c r="C8" s="21"/>
    </row>
    <row r="9" spans="1:3" s="19" customFormat="1" ht="15" customHeight="1" x14ac:dyDescent="0.25">
      <c r="A9" s="21" t="s">
        <v>71</v>
      </c>
      <c r="B9" s="37">
        <v>0</v>
      </c>
      <c r="C9" s="21"/>
    </row>
    <row r="10" spans="1:3" s="19" customFormat="1" ht="15" customHeight="1" x14ac:dyDescent="0.25">
      <c r="A10" s="21" t="s">
        <v>101</v>
      </c>
      <c r="B10" s="37">
        <v>0</v>
      </c>
      <c r="C10" s="21"/>
    </row>
    <row r="11" spans="1:3" s="19" customFormat="1" ht="15" customHeight="1" x14ac:dyDescent="0.25">
      <c r="A11" s="21" t="s">
        <v>3</v>
      </c>
      <c r="B11" s="37">
        <v>0</v>
      </c>
      <c r="C11" s="21"/>
    </row>
    <row r="12" spans="1:3" s="19" customFormat="1" ht="15" customHeight="1" x14ac:dyDescent="0.25">
      <c r="A12" s="21" t="s">
        <v>82</v>
      </c>
      <c r="B12" s="37">
        <v>0</v>
      </c>
      <c r="C12" s="21"/>
    </row>
    <row r="13" spans="1:3" s="19" customFormat="1" ht="15" customHeight="1" x14ac:dyDescent="0.25">
      <c r="A13" s="21" t="s">
        <v>102</v>
      </c>
      <c r="B13" s="37">
        <v>0</v>
      </c>
      <c r="C13" s="21"/>
    </row>
    <row r="14" spans="1:3" s="19" customFormat="1" ht="15" customHeight="1" x14ac:dyDescent="0.25">
      <c r="A14" s="21" t="s">
        <v>103</v>
      </c>
      <c r="B14" s="37">
        <v>0</v>
      </c>
      <c r="C14" s="21"/>
    </row>
    <row r="15" spans="1:3" s="19" customFormat="1" ht="15" customHeight="1" x14ac:dyDescent="0.25">
      <c r="A15" s="64"/>
      <c r="B15" s="65"/>
      <c r="C15" s="64"/>
    </row>
    <row r="16" spans="1:3" s="19" customFormat="1" ht="20.100000000000001" customHeight="1" x14ac:dyDescent="0.25">
      <c r="A16" s="20" t="s">
        <v>96</v>
      </c>
      <c r="B16" s="36"/>
      <c r="C16" s="26"/>
    </row>
    <row r="17" spans="1:3" s="19" customFormat="1" ht="15" customHeight="1" x14ac:dyDescent="0.25">
      <c r="A17" s="21" t="s">
        <v>5</v>
      </c>
      <c r="B17" s="37">
        <v>0</v>
      </c>
      <c r="C17" s="21" t="s">
        <v>10</v>
      </c>
    </row>
    <row r="18" spans="1:3" s="19" customFormat="1" ht="15" customHeight="1" x14ac:dyDescent="0.25">
      <c r="A18" s="21" t="s">
        <v>6</v>
      </c>
      <c r="B18" s="37">
        <v>0</v>
      </c>
      <c r="C18" s="21" t="s">
        <v>107</v>
      </c>
    </row>
    <row r="19" spans="1:3" s="19" customFormat="1" ht="15" customHeight="1" x14ac:dyDescent="0.25">
      <c r="A19" s="21" t="s">
        <v>60</v>
      </c>
      <c r="B19" s="37">
        <v>0</v>
      </c>
      <c r="C19" s="21" t="s">
        <v>11</v>
      </c>
    </row>
    <row r="20" spans="1:3" s="19" customFormat="1" ht="15" customHeight="1" x14ac:dyDescent="0.25">
      <c r="A20" s="21" t="s">
        <v>15</v>
      </c>
      <c r="B20" s="37">
        <v>0</v>
      </c>
      <c r="C20" s="21" t="s">
        <v>16</v>
      </c>
    </row>
    <row r="21" spans="1:3" s="19" customFormat="1" ht="15" customHeight="1" x14ac:dyDescent="0.25">
      <c r="A21" s="21" t="s">
        <v>61</v>
      </c>
      <c r="B21" s="37">
        <v>0</v>
      </c>
      <c r="C21" s="21" t="s">
        <v>12</v>
      </c>
    </row>
    <row r="22" spans="1:3" s="19" customFormat="1" ht="15" customHeight="1" x14ac:dyDescent="0.25">
      <c r="A22" s="21" t="s">
        <v>62</v>
      </c>
      <c r="B22" s="37">
        <v>0</v>
      </c>
      <c r="C22" s="21" t="s">
        <v>13</v>
      </c>
    </row>
    <row r="23" spans="1:3" s="19" customFormat="1" ht="15" customHeight="1" x14ac:dyDescent="0.25">
      <c r="A23" s="21" t="s">
        <v>7</v>
      </c>
      <c r="B23" s="37">
        <v>0</v>
      </c>
      <c r="C23" s="21" t="s">
        <v>14</v>
      </c>
    </row>
    <row r="24" spans="1:3" s="19" customFormat="1" ht="15" customHeight="1" x14ac:dyDescent="0.25">
      <c r="A24" s="21" t="s">
        <v>104</v>
      </c>
      <c r="B24" s="37">
        <v>0</v>
      </c>
      <c r="C24" s="21"/>
    </row>
    <row r="25" spans="1:3" s="19" customFormat="1" ht="15" customHeight="1" x14ac:dyDescent="0.25">
      <c r="A25" s="21" t="s">
        <v>105</v>
      </c>
      <c r="B25" s="37">
        <v>0</v>
      </c>
      <c r="C25" s="21"/>
    </row>
    <row r="26" spans="1:3" s="19" customFormat="1" ht="15" customHeight="1" x14ac:dyDescent="0.25">
      <c r="A26" s="21" t="s">
        <v>72</v>
      </c>
      <c r="B26" s="37">
        <v>0</v>
      </c>
      <c r="C26" s="21" t="s">
        <v>73</v>
      </c>
    </row>
    <row r="27" spans="1:3" s="19" customFormat="1" ht="15" customHeight="1" x14ac:dyDescent="0.25">
      <c r="A27" s="21" t="s">
        <v>74</v>
      </c>
      <c r="B27" s="37">
        <v>0</v>
      </c>
      <c r="C27" s="21" t="s">
        <v>75</v>
      </c>
    </row>
    <row r="28" spans="1:3" s="19" customFormat="1" ht="15" customHeight="1" x14ac:dyDescent="0.25">
      <c r="A28" s="21" t="s">
        <v>150</v>
      </c>
      <c r="B28" s="37">
        <v>0</v>
      </c>
      <c r="C28" s="21" t="s">
        <v>17</v>
      </c>
    </row>
    <row r="29" spans="1:3" s="19" customFormat="1" ht="15" customHeight="1" x14ac:dyDescent="0.25">
      <c r="A29" s="21" t="s">
        <v>148</v>
      </c>
      <c r="B29" s="37">
        <v>0</v>
      </c>
      <c r="C29" s="21"/>
    </row>
    <row r="30" spans="1:3" s="19" customFormat="1" ht="15" customHeight="1" x14ac:dyDescent="0.25">
      <c r="A30" s="21" t="s">
        <v>106</v>
      </c>
      <c r="B30" s="37">
        <v>0</v>
      </c>
      <c r="C30" s="21"/>
    </row>
    <row r="31" spans="1:3" s="19" customFormat="1" ht="15" customHeight="1" x14ac:dyDescent="0.25">
      <c r="A31" s="21" t="s">
        <v>19</v>
      </c>
      <c r="B31" s="37">
        <v>0</v>
      </c>
      <c r="C31" s="21" t="s">
        <v>18</v>
      </c>
    </row>
    <row r="32" spans="1:3" s="19" customFormat="1" ht="15" customHeight="1" x14ac:dyDescent="0.25">
      <c r="A32" s="21" t="s">
        <v>9</v>
      </c>
      <c r="B32" s="37">
        <v>0</v>
      </c>
      <c r="C32" s="21"/>
    </row>
    <row r="33" spans="1:3" s="19" customFormat="1" ht="15" customHeight="1" x14ac:dyDescent="0.25">
      <c r="A33" s="64"/>
      <c r="B33" s="65"/>
      <c r="C33" s="64"/>
    </row>
    <row r="34" spans="1:3" s="19" customFormat="1" ht="24.95" customHeight="1" x14ac:dyDescent="0.25">
      <c r="A34" s="24" t="s">
        <v>22</v>
      </c>
      <c r="B34" s="39"/>
      <c r="C34" s="27"/>
    </row>
    <row r="35" spans="1:3" s="19" customFormat="1" ht="20.100000000000001" customHeight="1" x14ac:dyDescent="0.25">
      <c r="A35" s="20" t="s">
        <v>0</v>
      </c>
      <c r="B35" s="36"/>
      <c r="C35" s="26"/>
    </row>
    <row r="36" spans="1:3" s="19" customFormat="1" ht="15" customHeight="1" x14ac:dyDescent="0.25">
      <c r="A36" s="50" t="s">
        <v>146</v>
      </c>
      <c r="B36" s="37">
        <v>0</v>
      </c>
      <c r="C36" s="50" t="s">
        <v>145</v>
      </c>
    </row>
    <row r="37" spans="1:3" s="19" customFormat="1" ht="15" customHeight="1" x14ac:dyDescent="0.25">
      <c r="A37" s="50" t="s">
        <v>138</v>
      </c>
      <c r="B37" s="37">
        <v>0</v>
      </c>
      <c r="C37" s="49" t="s">
        <v>139</v>
      </c>
    </row>
    <row r="38" spans="1:3" s="19" customFormat="1" ht="15" customHeight="1" x14ac:dyDescent="0.25">
      <c r="A38" s="21" t="s">
        <v>151</v>
      </c>
      <c r="B38" s="37">
        <v>0</v>
      </c>
      <c r="C38" s="21" t="s">
        <v>24</v>
      </c>
    </row>
    <row r="39" spans="1:3" s="19" customFormat="1" ht="15" customHeight="1" x14ac:dyDescent="0.25">
      <c r="A39" s="21" t="s">
        <v>152</v>
      </c>
      <c r="B39" s="37">
        <v>0</v>
      </c>
      <c r="C39" s="21" t="s">
        <v>76</v>
      </c>
    </row>
    <row r="40" spans="1:3" s="19" customFormat="1" ht="15" customHeight="1" x14ac:dyDescent="0.25">
      <c r="A40" s="21" t="s">
        <v>153</v>
      </c>
      <c r="B40" s="37">
        <v>0</v>
      </c>
      <c r="C40" s="21" t="s">
        <v>26</v>
      </c>
    </row>
    <row r="41" spans="1:3" s="19" customFormat="1" ht="15" customHeight="1" x14ac:dyDescent="0.25">
      <c r="A41" s="21" t="s">
        <v>27</v>
      </c>
      <c r="B41" s="37">
        <v>0</v>
      </c>
      <c r="C41" s="21" t="s">
        <v>28</v>
      </c>
    </row>
    <row r="42" spans="1:3" s="19" customFormat="1" ht="15" customHeight="1" x14ac:dyDescent="0.25">
      <c r="A42" s="64"/>
      <c r="B42" s="65"/>
      <c r="C42" s="64"/>
    </row>
    <row r="43" spans="1:3" s="19" customFormat="1" ht="20.100000000000001" customHeight="1" x14ac:dyDescent="0.25">
      <c r="A43" s="20" t="s">
        <v>96</v>
      </c>
      <c r="B43" s="36"/>
      <c r="C43" s="26"/>
    </row>
    <row r="44" spans="1:3" s="19" customFormat="1" ht="15" customHeight="1" x14ac:dyDescent="0.25">
      <c r="A44" s="21" t="s">
        <v>29</v>
      </c>
      <c r="B44" s="37">
        <v>0</v>
      </c>
      <c r="C44" s="21"/>
    </row>
    <row r="45" spans="1:3" s="19" customFormat="1" ht="15" customHeight="1" x14ac:dyDescent="0.25">
      <c r="A45" s="21" t="s">
        <v>135</v>
      </c>
      <c r="B45" s="37">
        <v>0</v>
      </c>
      <c r="C45" s="49" t="s">
        <v>136</v>
      </c>
    </row>
    <row r="46" spans="1:3" s="19" customFormat="1" ht="15" customHeight="1" x14ac:dyDescent="0.25">
      <c r="A46" s="21" t="s">
        <v>30</v>
      </c>
      <c r="B46" s="37">
        <v>0</v>
      </c>
      <c r="C46" s="21"/>
    </row>
    <row r="47" spans="1:3" s="19" customFormat="1" ht="15" customHeight="1" x14ac:dyDescent="0.25">
      <c r="A47" s="21" t="s">
        <v>156</v>
      </c>
      <c r="B47" s="37">
        <v>0</v>
      </c>
      <c r="C47" s="21"/>
    </row>
    <row r="48" spans="1:3" s="19" customFormat="1" ht="15" customHeight="1" x14ac:dyDescent="0.25">
      <c r="A48" s="21" t="s">
        <v>27</v>
      </c>
      <c r="B48" s="37">
        <v>0</v>
      </c>
      <c r="C48" s="21" t="s">
        <v>28</v>
      </c>
    </row>
    <row r="49" spans="1:3" s="19" customFormat="1" ht="15" customHeight="1" x14ac:dyDescent="0.25">
      <c r="A49" s="64"/>
      <c r="B49" s="65"/>
      <c r="C49" s="64"/>
    </row>
    <row r="50" spans="1:3" s="19" customFormat="1" ht="15" customHeight="1" x14ac:dyDescent="0.25">
      <c r="A50" s="64"/>
      <c r="B50" s="65"/>
      <c r="C50" s="64"/>
    </row>
    <row r="51" spans="1:3" s="19" customFormat="1" ht="24.95" customHeight="1" x14ac:dyDescent="0.25">
      <c r="A51" s="24" t="s">
        <v>36</v>
      </c>
      <c r="B51" s="35"/>
      <c r="C51" s="25"/>
    </row>
    <row r="52" spans="1:3" s="19" customFormat="1" ht="20.100000000000001" customHeight="1" x14ac:dyDescent="0.25">
      <c r="A52" s="20" t="s">
        <v>35</v>
      </c>
      <c r="B52" s="36"/>
      <c r="C52" s="26"/>
    </row>
    <row r="53" spans="1:3" s="19" customFormat="1" ht="15" customHeight="1" x14ac:dyDescent="0.25">
      <c r="A53" s="21" t="s">
        <v>108</v>
      </c>
      <c r="B53" s="37">
        <v>0</v>
      </c>
      <c r="C53" s="21" t="s">
        <v>32</v>
      </c>
    </row>
    <row r="54" spans="1:3" s="19" customFormat="1" ht="15" customHeight="1" x14ac:dyDescent="0.25">
      <c r="A54" s="21" t="s">
        <v>69</v>
      </c>
      <c r="B54" s="37">
        <v>0</v>
      </c>
      <c r="C54" s="21" t="s">
        <v>33</v>
      </c>
    </row>
    <row r="55" spans="1:3" s="19" customFormat="1" ht="15" customHeight="1" x14ac:dyDescent="0.25">
      <c r="A55" s="21" t="s">
        <v>31</v>
      </c>
      <c r="B55" s="37">
        <v>0</v>
      </c>
      <c r="C55" s="21" t="s">
        <v>34</v>
      </c>
    </row>
    <row r="56" spans="1:3" s="19" customFormat="1" ht="15" customHeight="1" x14ac:dyDescent="0.25">
      <c r="A56" s="21" t="s">
        <v>77</v>
      </c>
      <c r="B56" s="37">
        <v>0</v>
      </c>
      <c r="C56" s="21" t="s">
        <v>78</v>
      </c>
    </row>
    <row r="57" spans="1:3" s="19" customFormat="1" ht="15" customHeight="1" x14ac:dyDescent="0.25">
      <c r="A57" s="21" t="s">
        <v>87</v>
      </c>
      <c r="B57" s="37"/>
      <c r="C57" s="21" t="s">
        <v>88</v>
      </c>
    </row>
    <row r="58" spans="1:3" s="19" customFormat="1" ht="15" customHeight="1" x14ac:dyDescent="0.25">
      <c r="A58" s="64"/>
      <c r="B58" s="65"/>
      <c r="C58" s="64"/>
    </row>
    <row r="59" spans="1:3" s="19" customFormat="1" ht="20.100000000000001" customHeight="1" x14ac:dyDescent="0.25">
      <c r="A59" s="20" t="s">
        <v>37</v>
      </c>
      <c r="B59" s="36"/>
      <c r="C59" s="26"/>
    </row>
    <row r="60" spans="1:3" s="19" customFormat="1" ht="15" customHeight="1" x14ac:dyDescent="0.25">
      <c r="A60" s="21" t="s">
        <v>93</v>
      </c>
      <c r="B60" s="37">
        <v>0</v>
      </c>
      <c r="C60" s="21"/>
    </row>
    <row r="61" spans="1:3" s="19" customFormat="1" ht="15" customHeight="1" x14ac:dyDescent="0.25">
      <c r="A61" s="21" t="s">
        <v>95</v>
      </c>
      <c r="B61" s="37">
        <v>0</v>
      </c>
      <c r="C61" s="21" t="s">
        <v>94</v>
      </c>
    </row>
    <row r="62" spans="1:3" s="19" customFormat="1" ht="15" customHeight="1" x14ac:dyDescent="0.25">
      <c r="A62" s="21" t="s">
        <v>38</v>
      </c>
      <c r="B62" s="37">
        <v>0</v>
      </c>
      <c r="C62" s="21" t="s">
        <v>39</v>
      </c>
    </row>
    <row r="63" spans="1:3" s="19" customFormat="1" ht="15" customHeight="1" x14ac:dyDescent="0.25">
      <c r="A63" s="21" t="s">
        <v>90</v>
      </c>
      <c r="B63" s="37">
        <v>0</v>
      </c>
      <c r="C63" s="21" t="s">
        <v>79</v>
      </c>
    </row>
    <row r="64" spans="1:3" s="19" customFormat="1" ht="15" customHeight="1" x14ac:dyDescent="0.25">
      <c r="A64" s="21" t="s">
        <v>45</v>
      </c>
      <c r="B64" s="37">
        <v>0</v>
      </c>
      <c r="C64" s="21" t="s">
        <v>80</v>
      </c>
    </row>
    <row r="65" spans="1:3" s="19" customFormat="1" ht="15" customHeight="1" x14ac:dyDescent="0.25">
      <c r="B65" s="38"/>
    </row>
    <row r="66" spans="1:3" s="19" customFormat="1" ht="20.100000000000001" customHeight="1" x14ac:dyDescent="0.25">
      <c r="A66" s="20" t="s">
        <v>56</v>
      </c>
      <c r="B66" s="36"/>
      <c r="C66" s="26"/>
    </row>
    <row r="67" spans="1:3" s="19" customFormat="1" ht="15" customHeight="1" x14ac:dyDescent="0.25">
      <c r="A67" s="21" t="s">
        <v>91</v>
      </c>
      <c r="B67" s="37">
        <v>0</v>
      </c>
      <c r="C67" s="21" t="s">
        <v>47</v>
      </c>
    </row>
    <row r="68" spans="1:3" s="19" customFormat="1" ht="15" customHeight="1" x14ac:dyDescent="0.25">
      <c r="A68" s="21" t="s">
        <v>83</v>
      </c>
      <c r="B68" s="37">
        <v>0</v>
      </c>
      <c r="C68" s="21" t="s">
        <v>57</v>
      </c>
    </row>
    <row r="69" spans="1:3" s="19" customFormat="1" ht="15" customHeight="1" x14ac:dyDescent="0.25">
      <c r="A69" s="64"/>
      <c r="B69" s="65"/>
      <c r="C69" s="64"/>
    </row>
    <row r="70" spans="1:3" s="22" customFormat="1" ht="24.95" customHeight="1" x14ac:dyDescent="0.25">
      <c r="A70" s="24" t="s">
        <v>40</v>
      </c>
      <c r="B70" s="39"/>
      <c r="C70" s="27"/>
    </row>
    <row r="71" spans="1:3" s="19" customFormat="1" ht="20.100000000000001" customHeight="1" x14ac:dyDescent="0.25">
      <c r="A71" s="20" t="s">
        <v>44</v>
      </c>
      <c r="B71" s="36"/>
      <c r="C71" s="26"/>
    </row>
    <row r="72" spans="1:3" s="19" customFormat="1" ht="15" customHeight="1" x14ac:dyDescent="0.25">
      <c r="A72" s="21" t="s">
        <v>41</v>
      </c>
      <c r="B72" s="37">
        <v>0</v>
      </c>
      <c r="C72" s="21" t="s">
        <v>81</v>
      </c>
    </row>
    <row r="73" spans="1:3" s="19" customFormat="1" ht="15" customHeight="1" x14ac:dyDescent="0.25">
      <c r="A73" s="21" t="s">
        <v>92</v>
      </c>
      <c r="B73" s="37">
        <v>0</v>
      </c>
      <c r="C73" s="21" t="s">
        <v>42</v>
      </c>
    </row>
    <row r="74" spans="1:3" s="19" customFormat="1" ht="15" customHeight="1" x14ac:dyDescent="0.25">
      <c r="A74" s="21" t="s">
        <v>97</v>
      </c>
      <c r="B74" s="37">
        <v>0</v>
      </c>
      <c r="C74" s="21"/>
    </row>
    <row r="75" spans="1:3" s="19" customFormat="1" ht="15" customHeight="1" x14ac:dyDescent="0.25">
      <c r="A75" s="64"/>
      <c r="B75" s="65"/>
      <c r="C75" s="64"/>
    </row>
    <row r="76" spans="1:3" ht="15" hidden="1" customHeight="1" x14ac:dyDescent="0.25"/>
    <row r="77" spans="1:3" ht="15" hidden="1" customHeight="1" x14ac:dyDescent="0.25"/>
    <row r="78" spans="1:3" ht="15" hidden="1" customHeight="1" x14ac:dyDescent="0.25"/>
    <row r="79" spans="1:3" ht="15" hidden="1" customHeight="1" x14ac:dyDescent="0.25"/>
  </sheetData>
  <sheetProtection sheet="1" objects="1" scenarios="1" selectLockedCells="1"/>
  <dataValidations count="1">
    <dataValidation type="list" allowBlank="1" showInputMessage="1" showErrorMessage="1" sqref="B57">
      <formula1>#REF!</formula1>
    </dataValidation>
  </dataValidations>
  <pageMargins left="0.7" right="0.7" top="0.75" bottom="0.75" header="0.3" footer="0.3"/>
  <pageSetup paperSize="9" scale="50" orientation="portrait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zoomScaleSheetLayoutView="115" workbookViewId="0">
      <selection activeCell="A79" sqref="A79"/>
    </sheetView>
  </sheetViews>
  <sheetFormatPr defaultColWidth="0" defaultRowHeight="15.75" zeroHeight="1" x14ac:dyDescent="0.25"/>
  <cols>
    <col min="1" max="1" width="89.140625" style="23" bestFit="1" customWidth="1"/>
    <col min="2" max="2" width="13.42578125" style="7" customWidth="1"/>
    <col min="3" max="3" width="11.42578125" style="7" customWidth="1"/>
    <col min="4" max="4" width="22.140625" style="7" customWidth="1"/>
    <col min="5" max="16384" width="9.140625" style="23" hidden="1"/>
  </cols>
  <sheetData>
    <row r="1" spans="1:4" ht="31.5" x14ac:dyDescent="0.25">
      <c r="A1" s="54" t="s">
        <v>157</v>
      </c>
      <c r="B1" s="54" t="s">
        <v>158</v>
      </c>
      <c r="C1" s="54" t="s">
        <v>159</v>
      </c>
      <c r="D1" s="54" t="s">
        <v>160</v>
      </c>
    </row>
    <row r="2" spans="1:4" s="19" customFormat="1" ht="24.95" customHeight="1" x14ac:dyDescent="0.25">
      <c r="A2" s="18" t="s">
        <v>55</v>
      </c>
      <c r="B2" s="2"/>
      <c r="C2" s="2"/>
      <c r="D2" s="2"/>
    </row>
    <row r="3" spans="1:4" s="19" customFormat="1" ht="20.100000000000001" customHeight="1" x14ac:dyDescent="0.25">
      <c r="A3" s="20" t="s">
        <v>0</v>
      </c>
      <c r="B3" s="3"/>
      <c r="C3" s="3"/>
      <c r="D3" s="28">
        <f>SUM(D4:D14)</f>
        <v>0</v>
      </c>
    </row>
    <row r="4" spans="1:4" s="19" customFormat="1" ht="15" customHeight="1" x14ac:dyDescent="0.25">
      <c r="A4" s="21" t="s">
        <v>20</v>
      </c>
      <c r="B4" s="6">
        <v>0.02</v>
      </c>
      <c r="C4" s="6">
        <v>1</v>
      </c>
      <c r="D4" s="6">
        <f>B4*'DATA ENTRY'!B4/C4</f>
        <v>0</v>
      </c>
    </row>
    <row r="5" spans="1:4" s="19" customFormat="1" ht="15" customHeight="1" x14ac:dyDescent="0.25">
      <c r="A5" s="21" t="s">
        <v>109</v>
      </c>
      <c r="B5" s="6">
        <v>0.06</v>
      </c>
      <c r="C5" s="6">
        <v>1</v>
      </c>
      <c r="D5" s="34">
        <f>B5*'DATA ENTRY'!B5/C5</f>
        <v>0</v>
      </c>
    </row>
    <row r="6" spans="1:4" s="19" customFormat="1" ht="15" customHeight="1" x14ac:dyDescent="0.25">
      <c r="A6" s="21" t="s">
        <v>110</v>
      </c>
      <c r="B6" s="6">
        <v>0.1</v>
      </c>
      <c r="C6" s="6">
        <v>1</v>
      </c>
      <c r="D6" s="34">
        <f>B6*'DATA ENTRY'!B6/C6</f>
        <v>0</v>
      </c>
    </row>
    <row r="7" spans="1:4" s="19" customFormat="1" ht="15" customHeight="1" x14ac:dyDescent="0.25">
      <c r="A7" s="21" t="s">
        <v>111</v>
      </c>
      <c r="B7" s="6">
        <v>0.1</v>
      </c>
      <c r="C7" s="6">
        <v>1</v>
      </c>
      <c r="D7" s="34">
        <f>B7*'DATA ENTRY'!B7/C7</f>
        <v>0</v>
      </c>
    </row>
    <row r="8" spans="1:4" s="19" customFormat="1" ht="15" customHeight="1" x14ac:dyDescent="0.25">
      <c r="A8" s="21" t="s">
        <v>112</v>
      </c>
      <c r="B8" s="34">
        <v>0.1</v>
      </c>
      <c r="C8" s="34">
        <v>1</v>
      </c>
      <c r="D8" s="34">
        <f>B8*'DATA ENTRY'!B8/C8</f>
        <v>0</v>
      </c>
    </row>
    <row r="9" spans="1:4" s="19" customFormat="1" ht="15" customHeight="1" x14ac:dyDescent="0.25">
      <c r="A9" s="21" t="s">
        <v>58</v>
      </c>
      <c r="B9" s="34">
        <v>0.5</v>
      </c>
      <c r="C9" s="34">
        <v>1</v>
      </c>
      <c r="D9" s="34">
        <f>B9*'DATA ENTRY'!B9/C9</f>
        <v>0</v>
      </c>
    </row>
    <row r="10" spans="1:4" s="19" customFormat="1" ht="15" customHeight="1" x14ac:dyDescent="0.25">
      <c r="A10" s="21" t="s">
        <v>2</v>
      </c>
      <c r="B10" s="6">
        <v>5.0000000000000001E-3</v>
      </c>
      <c r="C10" s="6">
        <v>1</v>
      </c>
      <c r="D10" s="43">
        <f>B10*'DATA ENTRY'!B10/C10</f>
        <v>0</v>
      </c>
    </row>
    <row r="11" spans="1:4" s="19" customFormat="1" ht="15" customHeight="1" x14ac:dyDescent="0.25">
      <c r="A11" s="21" t="s">
        <v>113</v>
      </c>
      <c r="B11" s="34">
        <v>5.0000000000000001E-3</v>
      </c>
      <c r="C11" s="6">
        <v>1</v>
      </c>
      <c r="D11" s="34">
        <f>B11*'DATA ENTRY'!B11/C11</f>
        <v>0</v>
      </c>
    </row>
    <row r="12" spans="1:4" s="19" customFormat="1" ht="15" customHeight="1" x14ac:dyDescent="0.25">
      <c r="A12" s="21" t="s">
        <v>114</v>
      </c>
      <c r="B12" s="34">
        <v>5.0000000000000001E-3</v>
      </c>
      <c r="C12" s="6">
        <v>1</v>
      </c>
      <c r="D12" s="34">
        <f>B12*'DATA ENTRY'!B12/C12</f>
        <v>0</v>
      </c>
    </row>
    <row r="13" spans="1:4" s="19" customFormat="1" ht="15" customHeight="1" x14ac:dyDescent="0.25">
      <c r="A13" s="21" t="s">
        <v>59</v>
      </c>
      <c r="B13" s="34">
        <v>5.0000000000000001E-3</v>
      </c>
      <c r="C13" s="34">
        <v>1</v>
      </c>
      <c r="D13" s="43">
        <f>B13*'DATA ENTRY'!B13/C13</f>
        <v>0</v>
      </c>
    </row>
    <row r="14" spans="1:4" s="19" customFormat="1" ht="15" customHeight="1" x14ac:dyDescent="0.25">
      <c r="A14" s="21" t="s">
        <v>4</v>
      </c>
      <c r="B14" s="34">
        <v>5.0000000000000001E-3</v>
      </c>
      <c r="C14" s="6">
        <v>1</v>
      </c>
      <c r="D14" s="43">
        <f>B14*'DATA ENTRY'!B14/C14</f>
        <v>0</v>
      </c>
    </row>
    <row r="15" spans="1:4" s="19" customFormat="1" ht="15" customHeight="1" x14ac:dyDescent="0.25">
      <c r="B15" s="4"/>
      <c r="C15" s="4"/>
      <c r="D15" s="4"/>
    </row>
    <row r="16" spans="1:4" s="19" customFormat="1" ht="20.100000000000001" customHeight="1" x14ac:dyDescent="0.25">
      <c r="A16" s="20" t="s">
        <v>96</v>
      </c>
      <c r="B16" s="3"/>
      <c r="C16" s="3"/>
      <c r="D16" s="28">
        <f>SUM(D17:D32)</f>
        <v>0</v>
      </c>
    </row>
    <row r="17" spans="1:4" s="19" customFormat="1" ht="15" customHeight="1" x14ac:dyDescent="0.25">
      <c r="A17" s="21" t="s">
        <v>115</v>
      </c>
      <c r="B17" s="6">
        <v>0.04</v>
      </c>
      <c r="C17" s="6">
        <v>1</v>
      </c>
      <c r="D17" s="6">
        <f>B17*'DATA ENTRY'!B17/C17</f>
        <v>0</v>
      </c>
    </row>
    <row r="18" spans="1:4" s="19" customFormat="1" ht="15" customHeight="1" x14ac:dyDescent="0.25">
      <c r="A18" s="21" t="s">
        <v>116</v>
      </c>
      <c r="B18" s="6">
        <v>0.01</v>
      </c>
      <c r="C18" s="6">
        <v>1</v>
      </c>
      <c r="D18" s="43">
        <f>B18*'DATA ENTRY'!B18/C18</f>
        <v>0</v>
      </c>
    </row>
    <row r="19" spans="1:4" s="19" customFormat="1" ht="15" customHeight="1" x14ac:dyDescent="0.25">
      <c r="A19" s="21" t="s">
        <v>117</v>
      </c>
      <c r="B19" s="6">
        <v>0.02</v>
      </c>
      <c r="C19" s="6">
        <v>1</v>
      </c>
      <c r="D19" s="34">
        <f>B19*'DATA ENTRY'!B19/C19</f>
        <v>0</v>
      </c>
    </row>
    <row r="20" spans="1:4" s="19" customFormat="1" ht="15" customHeight="1" x14ac:dyDescent="0.25">
      <c r="A20" s="21" t="s">
        <v>118</v>
      </c>
      <c r="B20" s="6">
        <v>1E-3</v>
      </c>
      <c r="C20" s="6">
        <v>1</v>
      </c>
      <c r="D20" s="34">
        <f>B20*'DATA ENTRY'!B20/C20</f>
        <v>0</v>
      </c>
    </row>
    <row r="21" spans="1:4" s="19" customFormat="1" ht="15" customHeight="1" x14ac:dyDescent="0.25">
      <c r="A21" s="21" t="s">
        <v>119</v>
      </c>
      <c r="B21" s="6">
        <v>0.01</v>
      </c>
      <c r="C21" s="6">
        <v>1</v>
      </c>
      <c r="D21" s="34">
        <f>B21*'DATA ENTRY'!B21/C21</f>
        <v>0</v>
      </c>
    </row>
    <row r="22" spans="1:4" s="19" customFormat="1" ht="15" customHeight="1" x14ac:dyDescent="0.25">
      <c r="A22" s="21" t="s">
        <v>120</v>
      </c>
      <c r="B22" s="6">
        <v>0.02</v>
      </c>
      <c r="C22" s="6">
        <v>1</v>
      </c>
      <c r="D22" s="34">
        <f>B22*'DATA ENTRY'!B22/C22</f>
        <v>0</v>
      </c>
    </row>
    <row r="23" spans="1:4" s="19" customFormat="1" ht="15" customHeight="1" x14ac:dyDescent="0.25">
      <c r="A23" s="21" t="s">
        <v>121</v>
      </c>
      <c r="B23" s="6">
        <v>4.0000000000000001E-3</v>
      </c>
      <c r="C23" s="6">
        <v>1</v>
      </c>
      <c r="D23" s="34">
        <f>B23*'DATA ENTRY'!B23/C23</f>
        <v>0</v>
      </c>
    </row>
    <row r="24" spans="1:4" s="19" customFormat="1" ht="15" customHeight="1" x14ac:dyDescent="0.25">
      <c r="A24" s="21" t="s">
        <v>63</v>
      </c>
      <c r="B24" s="6">
        <v>1E-3</v>
      </c>
      <c r="C24" s="6">
        <v>1</v>
      </c>
      <c r="D24" s="34">
        <f>B24*'DATA ENTRY'!B24/C24</f>
        <v>0</v>
      </c>
    </row>
    <row r="25" spans="1:4" s="19" customFormat="1" ht="15" customHeight="1" x14ac:dyDescent="0.25">
      <c r="A25" s="21" t="s">
        <v>64</v>
      </c>
      <c r="B25" s="6">
        <v>1E-3</v>
      </c>
      <c r="C25" s="6">
        <v>1</v>
      </c>
      <c r="D25" s="34">
        <f>B25*'DATA ENTRY'!B25/C25</f>
        <v>0</v>
      </c>
    </row>
    <row r="26" spans="1:4" s="19" customFormat="1" ht="15" customHeight="1" x14ac:dyDescent="0.25">
      <c r="A26" s="21" t="s">
        <v>65</v>
      </c>
      <c r="B26" s="34">
        <v>1E-3</v>
      </c>
      <c r="C26" s="34">
        <v>1</v>
      </c>
      <c r="D26" s="34">
        <f>B26*'DATA ENTRY'!B26/C26</f>
        <v>0</v>
      </c>
    </row>
    <row r="27" spans="1:4" s="19" customFormat="1" ht="15" customHeight="1" x14ac:dyDescent="0.25">
      <c r="A27" s="21" t="s">
        <v>66</v>
      </c>
      <c r="B27" s="6">
        <v>4.0000000000000001E-3</v>
      </c>
      <c r="C27" s="6">
        <v>1</v>
      </c>
      <c r="D27" s="34">
        <f>B27*'DATA ENTRY'!B27/C27</f>
        <v>0</v>
      </c>
    </row>
    <row r="28" spans="1:4" s="19" customFormat="1" ht="15" customHeight="1" x14ac:dyDescent="0.25">
      <c r="A28" s="21" t="s">
        <v>8</v>
      </c>
      <c r="B28" s="6">
        <v>1E-3</v>
      </c>
      <c r="C28" s="6">
        <v>1</v>
      </c>
      <c r="D28" s="34">
        <f>B28*'DATA ENTRY'!B28/C28</f>
        <v>0</v>
      </c>
    </row>
    <row r="29" spans="1:4" s="19" customFormat="1" ht="15" customHeight="1" x14ac:dyDescent="0.25">
      <c r="A29" s="21" t="s">
        <v>149</v>
      </c>
      <c r="B29" s="6">
        <v>0.04</v>
      </c>
      <c r="C29" s="6">
        <v>1</v>
      </c>
      <c r="D29" s="34">
        <f>B29*'DATA ENTRY'!B29/C29</f>
        <v>0</v>
      </c>
    </row>
    <row r="30" spans="1:4" s="19" customFormat="1" ht="15" customHeight="1" x14ac:dyDescent="0.25">
      <c r="A30" s="21" t="s">
        <v>67</v>
      </c>
      <c r="B30" s="6">
        <v>2E-3</v>
      </c>
      <c r="C30" s="6">
        <v>1</v>
      </c>
      <c r="D30" s="34">
        <f>B30*'DATA ENTRY'!B30/C30</f>
        <v>0</v>
      </c>
    </row>
    <row r="31" spans="1:4" s="19" customFormat="1" ht="15" customHeight="1" x14ac:dyDescent="0.25">
      <c r="A31" s="21" t="s">
        <v>122</v>
      </c>
      <c r="B31" s="6">
        <v>2E-3</v>
      </c>
      <c r="C31" s="6">
        <v>1</v>
      </c>
      <c r="D31" s="34">
        <f>B31*'DATA ENTRY'!B31/C31</f>
        <v>0</v>
      </c>
    </row>
    <row r="32" spans="1:4" s="19" customFormat="1" ht="15" customHeight="1" x14ac:dyDescent="0.25">
      <c r="A32" s="21" t="s">
        <v>123</v>
      </c>
      <c r="B32" s="6">
        <v>0.02</v>
      </c>
      <c r="C32" s="6">
        <v>1</v>
      </c>
      <c r="D32" s="34">
        <f>B32*'DATA ENTRY'!B32/C32</f>
        <v>0</v>
      </c>
    </row>
    <row r="33" spans="1:4" s="19" customFormat="1" ht="15" customHeight="1" x14ac:dyDescent="0.25">
      <c r="B33" s="4"/>
      <c r="C33" s="4"/>
      <c r="D33" s="4"/>
    </row>
    <row r="34" spans="1:4" s="19" customFormat="1" ht="15" customHeight="1" x14ac:dyDescent="0.25">
      <c r="B34" s="4"/>
      <c r="C34" s="4"/>
      <c r="D34" s="4"/>
    </row>
    <row r="35" spans="1:4" s="19" customFormat="1" ht="24.95" customHeight="1" x14ac:dyDescent="0.25">
      <c r="A35" s="18" t="s">
        <v>54</v>
      </c>
      <c r="B35" s="5"/>
      <c r="C35" s="5"/>
      <c r="D35" s="5"/>
    </row>
    <row r="36" spans="1:4" s="19" customFormat="1" ht="20.100000000000001" customHeight="1" x14ac:dyDescent="0.25">
      <c r="A36" s="20" t="s">
        <v>0</v>
      </c>
      <c r="B36" s="3"/>
      <c r="C36" s="3"/>
      <c r="D36" s="28">
        <f>SUM(D37:D42)</f>
        <v>0</v>
      </c>
    </row>
    <row r="37" spans="1:4" s="19" customFormat="1" ht="15" customHeight="1" x14ac:dyDescent="0.25">
      <c r="A37" s="50" t="s">
        <v>137</v>
      </c>
      <c r="B37" s="41">
        <v>1E-3</v>
      </c>
      <c r="C37" s="6">
        <v>100</v>
      </c>
      <c r="D37" s="6">
        <f>'RESULT ANALYSIS'!B37*'DATA ENTRY'!B36/'RESULT ANALYSIS'!C37</f>
        <v>0</v>
      </c>
    </row>
    <row r="38" spans="1:4" s="19" customFormat="1" ht="15" customHeight="1" x14ac:dyDescent="0.25">
      <c r="A38" s="50" t="s">
        <v>138</v>
      </c>
      <c r="B38" s="41">
        <v>2E-3</v>
      </c>
      <c r="C38" s="41">
        <v>100</v>
      </c>
      <c r="D38" s="6">
        <f>'RESULT ANALYSIS'!B38*'DATA ENTRY'!B37/'RESULT ANALYSIS'!C38</f>
        <v>0</v>
      </c>
    </row>
    <row r="39" spans="1:4" s="19" customFormat="1" ht="15" customHeight="1" x14ac:dyDescent="0.25">
      <c r="A39" s="49" t="s">
        <v>23</v>
      </c>
      <c r="B39" s="41">
        <v>0.05</v>
      </c>
      <c r="C39" s="41">
        <v>100</v>
      </c>
      <c r="D39" s="6">
        <f>'RESULT ANALYSIS'!B39*'DATA ENTRY'!B38/'RESULT ANALYSIS'!C39</f>
        <v>0</v>
      </c>
    </row>
    <row r="40" spans="1:4" s="19" customFormat="1" ht="15" customHeight="1" x14ac:dyDescent="0.25">
      <c r="A40" s="49" t="s">
        <v>68</v>
      </c>
      <c r="B40" s="41">
        <v>1E-3</v>
      </c>
      <c r="C40" s="41">
        <v>1</v>
      </c>
      <c r="D40" s="6">
        <f>'RESULT ANALYSIS'!B40*'DATA ENTRY'!B39/'RESULT ANALYSIS'!C40</f>
        <v>0</v>
      </c>
    </row>
    <row r="41" spans="1:4" s="19" customFormat="1" ht="15" customHeight="1" x14ac:dyDescent="0.25">
      <c r="A41" s="21" t="s">
        <v>25</v>
      </c>
      <c r="B41" s="41">
        <v>5.0000000000000001E-3</v>
      </c>
      <c r="C41" s="41">
        <v>1</v>
      </c>
      <c r="D41" s="6">
        <f>'RESULT ANALYSIS'!B41*'DATA ENTRY'!B40/'RESULT ANALYSIS'!C41</f>
        <v>0</v>
      </c>
    </row>
    <row r="42" spans="1:4" s="19" customFormat="1" ht="15" customHeight="1" x14ac:dyDescent="0.25">
      <c r="A42" s="21" t="s">
        <v>124</v>
      </c>
      <c r="B42" s="6">
        <v>2E-3</v>
      </c>
      <c r="C42" s="6">
        <v>1</v>
      </c>
      <c r="D42" s="6">
        <f>'RESULT ANALYSIS'!B42*'DATA ENTRY'!B41/'RESULT ANALYSIS'!C42</f>
        <v>0</v>
      </c>
    </row>
    <row r="43" spans="1:4" s="19" customFormat="1" ht="15" customHeight="1" x14ac:dyDescent="0.25">
      <c r="B43" s="4"/>
      <c r="C43" s="4"/>
      <c r="D43" s="4"/>
    </row>
    <row r="44" spans="1:4" s="19" customFormat="1" ht="20.100000000000001" customHeight="1" x14ac:dyDescent="0.25">
      <c r="A44" s="20" t="s">
        <v>96</v>
      </c>
      <c r="B44" s="3"/>
      <c r="C44" s="3"/>
      <c r="D44" s="28">
        <f>SUM(D45:D49)</f>
        <v>0</v>
      </c>
    </row>
    <row r="45" spans="1:4" s="19" customFormat="1" ht="15" customHeight="1" x14ac:dyDescent="0.25">
      <c r="A45" s="49" t="s">
        <v>165</v>
      </c>
      <c r="B45" s="41">
        <v>0.02</v>
      </c>
      <c r="C45" s="41">
        <v>1000</v>
      </c>
      <c r="D45" s="41">
        <f>'RESULT ANALYSIS'!B45*'DATA ENTRY'!B44/'RESULT ANALYSIS'!C45</f>
        <v>0</v>
      </c>
    </row>
    <row r="46" spans="1:4" s="19" customFormat="1" ht="15" customHeight="1" x14ac:dyDescent="0.25">
      <c r="A46" s="49" t="s">
        <v>126</v>
      </c>
      <c r="B46" s="41">
        <v>2E-3</v>
      </c>
      <c r="C46" s="41">
        <v>1</v>
      </c>
      <c r="D46" s="41">
        <f>'RESULT ANALYSIS'!B46*'DATA ENTRY'!B45/'RESULT ANALYSIS'!C46</f>
        <v>0</v>
      </c>
    </row>
    <row r="47" spans="1:4" s="19" customFormat="1" ht="15" customHeight="1" x14ac:dyDescent="0.25">
      <c r="A47" s="49" t="s">
        <v>166</v>
      </c>
      <c r="B47" s="41">
        <v>0.01</v>
      </c>
      <c r="C47" s="41">
        <v>1000</v>
      </c>
      <c r="D47" s="41">
        <f>'RESULT ANALYSIS'!B47*'DATA ENTRY'!B46/'RESULT ANALYSIS'!C47</f>
        <v>0</v>
      </c>
    </row>
    <row r="48" spans="1:4" s="19" customFormat="1" ht="15" customHeight="1" x14ac:dyDescent="0.25">
      <c r="A48" s="49" t="s">
        <v>156</v>
      </c>
      <c r="B48" s="41">
        <v>1E-3</v>
      </c>
      <c r="C48" s="41">
        <v>1000</v>
      </c>
      <c r="D48" s="41">
        <f>'RESULT ANALYSIS'!B48*'DATA ENTRY'!B47/'RESULT ANALYSIS'!C48</f>
        <v>0</v>
      </c>
    </row>
    <row r="49" spans="1:4" s="19" customFormat="1" ht="15" customHeight="1" x14ac:dyDescent="0.25">
      <c r="A49" s="21" t="s">
        <v>125</v>
      </c>
      <c r="B49" s="6">
        <v>2E-3</v>
      </c>
      <c r="C49" s="6">
        <v>1</v>
      </c>
      <c r="D49" s="6">
        <f>'RESULT ANALYSIS'!B49*'DATA ENTRY'!B48/'RESULT ANALYSIS'!C49</f>
        <v>0</v>
      </c>
    </row>
    <row r="50" spans="1:4" s="19" customFormat="1" ht="15" customHeight="1" x14ac:dyDescent="0.25">
      <c r="B50" s="4"/>
      <c r="C50" s="4"/>
      <c r="D50" s="4"/>
    </row>
    <row r="51" spans="1:4" s="19" customFormat="1" ht="15" customHeight="1" x14ac:dyDescent="0.25">
      <c r="B51" s="4"/>
      <c r="C51" s="4"/>
      <c r="D51" s="4"/>
    </row>
    <row r="52" spans="1:4" s="19" customFormat="1" ht="24.95" customHeight="1" x14ac:dyDescent="0.25">
      <c r="A52" s="18" t="s">
        <v>99</v>
      </c>
      <c r="B52" s="2"/>
      <c r="C52" s="2"/>
      <c r="D52" s="33">
        <f>D53+D60</f>
        <v>0</v>
      </c>
    </row>
    <row r="53" spans="1:4" s="19" customFormat="1" ht="20.100000000000001" customHeight="1" x14ac:dyDescent="0.25">
      <c r="A53" s="20" t="s">
        <v>35</v>
      </c>
      <c r="B53" s="3"/>
      <c r="C53" s="3"/>
      <c r="D53" s="28">
        <f>SUM(D54:D58)</f>
        <v>0</v>
      </c>
    </row>
    <row r="54" spans="1:4" s="19" customFormat="1" ht="15" customHeight="1" x14ac:dyDescent="0.25">
      <c r="A54" s="49" t="s">
        <v>127</v>
      </c>
      <c r="B54" s="41">
        <v>0.05</v>
      </c>
      <c r="C54" s="41">
        <v>1</v>
      </c>
      <c r="D54" s="41">
        <f>IF('DATA ENTRY'!B53&gt;1,(1+(('DATA ENTRY'!B53-1)*0.5))*B54,'DATA ENTRY'!B53*'RESULT ANALYSIS'!B54)</f>
        <v>0</v>
      </c>
    </row>
    <row r="55" spans="1:4" s="19" customFormat="1" ht="15" customHeight="1" x14ac:dyDescent="0.25">
      <c r="A55" s="49" t="s">
        <v>128</v>
      </c>
      <c r="B55" s="41">
        <v>0.05</v>
      </c>
      <c r="C55" s="41">
        <v>1</v>
      </c>
      <c r="D55" s="41">
        <f>IF('DATA ENTRY'!B54&gt;1,(1+(('DATA ENTRY'!B54-1)*0.5))*B55,'DATA ENTRY'!B54*'RESULT ANALYSIS'!B55)</f>
        <v>0</v>
      </c>
    </row>
    <row r="56" spans="1:4" s="19" customFormat="1" ht="15" customHeight="1" x14ac:dyDescent="0.25">
      <c r="A56" s="49" t="s">
        <v>129</v>
      </c>
      <c r="B56" s="41">
        <v>0.2</v>
      </c>
      <c r="C56" s="41">
        <v>1</v>
      </c>
      <c r="D56" s="41">
        <f>IF('DATA ENTRY'!B55&gt;1,(1+(('DATA ENTRY'!B55-1)*0.5))*B56,'DATA ENTRY'!B55*'RESULT ANALYSIS'!B56)</f>
        <v>0</v>
      </c>
    </row>
    <row r="57" spans="1:4" s="19" customFormat="1" ht="15" customHeight="1" x14ac:dyDescent="0.25">
      <c r="A57" s="49" t="s">
        <v>130</v>
      </c>
      <c r="B57" s="41">
        <v>0.1</v>
      </c>
      <c r="C57" s="41">
        <v>1</v>
      </c>
      <c r="D57" s="41">
        <f>IF('DATA ENTRY'!B56&gt;1,(1+(('DATA ENTRY'!B56-1)*0.5))*B57,'DATA ENTRY'!B56*'RESULT ANALYSIS'!B57)</f>
        <v>0</v>
      </c>
    </row>
    <row r="58" spans="1:4" s="19" customFormat="1" ht="15" customHeight="1" x14ac:dyDescent="0.25">
      <c r="A58" s="49" t="s">
        <v>131</v>
      </c>
      <c r="B58" s="41">
        <v>0.01</v>
      </c>
      <c r="C58" s="41">
        <v>1</v>
      </c>
      <c r="D58" s="41">
        <f>IF('DATA ENTRY'!B29&gt;1,(1+(('DATA ENTRY'!B29-1)*0.5))*B58,'DATA ENTRY'!B29*'RESULT ANALYSIS'!B58)</f>
        <v>0</v>
      </c>
    </row>
    <row r="59" spans="1:4" s="19" customFormat="1" ht="15" customHeight="1" x14ac:dyDescent="0.25">
      <c r="B59" s="4"/>
      <c r="C59" s="4"/>
      <c r="D59" s="4"/>
    </row>
    <row r="60" spans="1:4" s="19" customFormat="1" ht="20.100000000000001" customHeight="1" x14ac:dyDescent="0.25">
      <c r="A60" s="20" t="s">
        <v>37</v>
      </c>
      <c r="B60" s="3"/>
      <c r="C60" s="3"/>
      <c r="D60" s="28">
        <f>SUM(D61:D63)</f>
        <v>0</v>
      </c>
    </row>
    <row r="61" spans="1:4" s="19" customFormat="1" ht="15" customHeight="1" x14ac:dyDescent="0.25">
      <c r="A61" s="49" t="s">
        <v>38</v>
      </c>
      <c r="B61" s="41">
        <v>0.01</v>
      </c>
      <c r="C61" s="41">
        <v>100</v>
      </c>
      <c r="D61" s="6">
        <f>B61*'DATA ENTRY'!B62/'RESULT ANALYSIS'!C61</f>
        <v>0</v>
      </c>
    </row>
    <row r="62" spans="1:4" s="19" customFormat="1" ht="15" customHeight="1" x14ac:dyDescent="0.25">
      <c r="A62" s="49" t="s">
        <v>140</v>
      </c>
      <c r="B62" s="41">
        <v>5.0000000000000001E-3</v>
      </c>
      <c r="C62" s="41">
        <v>1</v>
      </c>
      <c r="D62" s="6">
        <f>B62*'DATA ENTRY'!B63/'RESULT ANALYSIS'!C62</f>
        <v>0</v>
      </c>
    </row>
    <row r="63" spans="1:4" s="19" customFormat="1" ht="15" customHeight="1" x14ac:dyDescent="0.25">
      <c r="A63" s="49" t="s">
        <v>141</v>
      </c>
      <c r="B63" s="41">
        <v>1E-3</v>
      </c>
      <c r="C63" s="41">
        <v>1</v>
      </c>
      <c r="D63" s="6">
        <f>B63*'DATA ENTRY'!B64/'RESULT ANALYSIS'!C63</f>
        <v>0</v>
      </c>
    </row>
    <row r="64" spans="1:4" s="19" customFormat="1" ht="15" customHeight="1" x14ac:dyDescent="0.25">
      <c r="B64" s="4"/>
      <c r="C64" s="4"/>
      <c r="D64" s="4"/>
    </row>
    <row r="65" spans="1:4" s="19" customFormat="1" ht="24.95" customHeight="1" x14ac:dyDescent="0.25">
      <c r="A65" s="18" t="s">
        <v>98</v>
      </c>
      <c r="B65" s="2"/>
      <c r="C65" s="2"/>
      <c r="D65" s="33">
        <f>SUM(D66:D72)</f>
        <v>0</v>
      </c>
    </row>
    <row r="66" spans="1:4" s="19" customFormat="1" ht="15" customHeight="1" x14ac:dyDescent="0.25">
      <c r="A66" s="21" t="s">
        <v>89</v>
      </c>
      <c r="B66" s="41">
        <v>0.2</v>
      </c>
      <c r="C66" s="41">
        <v>1</v>
      </c>
      <c r="D66" s="41">
        <f>(IF('DATA ENTRY'!B57="YES",'RESULT ANALYSIS'!B66,0))</f>
        <v>0</v>
      </c>
    </row>
    <row r="67" spans="1:4" s="19" customFormat="1" ht="15" customHeight="1" x14ac:dyDescent="0.25">
      <c r="A67" s="21" t="s">
        <v>164</v>
      </c>
      <c r="B67" s="41">
        <v>0.04</v>
      </c>
      <c r="C67" s="41">
        <v>1</v>
      </c>
      <c r="D67" s="56">
        <f>B67*('DATA ENTRY'!B53+'DATA ENTRY'!B54+'DATA ENTRY'!B55)</f>
        <v>0</v>
      </c>
    </row>
    <row r="68" spans="1:4" s="19" customFormat="1" ht="15" customHeight="1" x14ac:dyDescent="0.25">
      <c r="A68" s="21" t="s">
        <v>142</v>
      </c>
      <c r="B68" s="41">
        <v>0.1</v>
      </c>
      <c r="C68" s="41">
        <v>1</v>
      </c>
      <c r="D68" s="41">
        <f>IF('DATA ENTRY'!B53+'DATA ENTRY'!B55=0,0,IF('DATA ENTRY'!B53*'DATA ENTRY'!B55&gt;0,(2*B68),B68))</f>
        <v>0</v>
      </c>
    </row>
    <row r="69" spans="1:4" s="19" customFormat="1" ht="15" customHeight="1" x14ac:dyDescent="0.25">
      <c r="A69" s="21" t="s">
        <v>46</v>
      </c>
      <c r="B69" s="41">
        <v>0.02</v>
      </c>
      <c r="C69" s="41">
        <v>1</v>
      </c>
      <c r="D69" s="41">
        <f>B69*'DATA ENTRY'!B67</f>
        <v>0</v>
      </c>
    </row>
    <row r="70" spans="1:4" s="19" customFormat="1" ht="15" customHeight="1" x14ac:dyDescent="0.25">
      <c r="A70" s="21" t="s">
        <v>132</v>
      </c>
      <c r="B70" s="41">
        <v>0.02</v>
      </c>
      <c r="C70" s="41">
        <v>1</v>
      </c>
      <c r="D70" s="41">
        <f>B70*'DATA ENTRY'!B67</f>
        <v>0</v>
      </c>
    </row>
    <row r="71" spans="1:4" s="19" customFormat="1" ht="15" customHeight="1" x14ac:dyDescent="0.25">
      <c r="A71" s="21" t="s">
        <v>70</v>
      </c>
      <c r="B71" s="6">
        <v>0.02</v>
      </c>
      <c r="C71" s="6">
        <v>1</v>
      </c>
      <c r="D71" s="6">
        <f>B71*'DATA ENTRY'!B67</f>
        <v>0</v>
      </c>
    </row>
    <row r="72" spans="1:4" s="19" customFormat="1" ht="15" customHeight="1" x14ac:dyDescent="0.25">
      <c r="A72" s="21" t="s">
        <v>133</v>
      </c>
      <c r="B72" s="34">
        <v>0.05</v>
      </c>
      <c r="C72" s="34">
        <v>1</v>
      </c>
      <c r="D72" s="34">
        <f>B72*'DATA ENTRY'!B68</f>
        <v>0</v>
      </c>
    </row>
    <row r="73" spans="1:4" s="19" customFormat="1" ht="15" customHeight="1" x14ac:dyDescent="0.25">
      <c r="B73" s="4"/>
      <c r="C73" s="4"/>
      <c r="D73" s="4"/>
    </row>
    <row r="74" spans="1:4" s="22" customFormat="1" ht="24.95" customHeight="1" x14ac:dyDescent="0.25">
      <c r="A74" s="18" t="s">
        <v>134</v>
      </c>
      <c r="B74" s="5"/>
      <c r="C74" s="5"/>
      <c r="D74" s="5"/>
    </row>
    <row r="75" spans="1:4" s="19" customFormat="1" ht="20.100000000000001" customHeight="1" x14ac:dyDescent="0.25">
      <c r="A75" s="20" t="s">
        <v>44</v>
      </c>
      <c r="B75" s="3"/>
      <c r="C75" s="3"/>
      <c r="D75" s="28">
        <f>SUM(D77:D78)</f>
        <v>0</v>
      </c>
    </row>
    <row r="76" spans="1:4" s="19" customFormat="1" ht="15" customHeight="1" x14ac:dyDescent="0.25">
      <c r="A76" s="21" t="s">
        <v>41</v>
      </c>
      <c r="B76" s="6">
        <v>0.02</v>
      </c>
      <c r="C76" s="6">
        <v>40</v>
      </c>
      <c r="D76" s="6">
        <f>(B76*'DATA ENTRY'!B72)/'RESULT ANALYSIS'!C76</f>
        <v>0</v>
      </c>
    </row>
    <row r="77" spans="1:4" s="19" customFormat="1" ht="15" customHeight="1" x14ac:dyDescent="0.25">
      <c r="A77" s="21" t="s">
        <v>92</v>
      </c>
      <c r="B77" s="6">
        <v>2E-3</v>
      </c>
      <c r="C77" s="6">
        <v>1</v>
      </c>
      <c r="D77" s="6">
        <f>(B77*'DATA ENTRY'!B73)/'RESULT ANALYSIS'!C77</f>
        <v>0</v>
      </c>
    </row>
    <row r="78" spans="1:4" s="19" customFormat="1" ht="15" customHeight="1" x14ac:dyDescent="0.25">
      <c r="A78" s="21" t="s">
        <v>97</v>
      </c>
      <c r="B78" s="6">
        <v>0.1</v>
      </c>
      <c r="C78" s="6">
        <v>1</v>
      </c>
      <c r="D78" s="6">
        <f>(B78*'DATA ENTRY'!B74)/'RESULT ANALYSIS'!C78</f>
        <v>0</v>
      </c>
    </row>
    <row r="79" spans="1:4" s="19" customFormat="1" ht="15" customHeight="1" x14ac:dyDescent="0.25">
      <c r="B79" s="4"/>
      <c r="C79" s="4"/>
      <c r="D79" s="4"/>
    </row>
    <row r="80" spans="1:4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</sheetData>
  <sheetProtection sheet="1" objects="1" scenarios="1" selectLockedCells="1"/>
  <pageMargins left="0.7" right="0.7" top="0.75" bottom="0.75" header="0.3" footer="0.3"/>
  <pageSetup paperSize="9" scale="89" orientation="portrait" r:id="rId1"/>
  <rowBreaks count="2" manualBreakCount="2">
    <brk id="33" max="16383" man="1"/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zoomScaleNormal="100" zoomScaleSheetLayoutView="85" workbookViewId="0">
      <selection activeCell="D4" sqref="D4"/>
    </sheetView>
  </sheetViews>
  <sheetFormatPr defaultColWidth="0" defaultRowHeight="15" zeroHeight="1" x14ac:dyDescent="0.25"/>
  <cols>
    <col min="1" max="1" width="35.7109375" style="8" customWidth="1"/>
    <col min="2" max="2" width="25.85546875" style="9" customWidth="1"/>
    <col min="3" max="3" width="4.5703125" style="9" customWidth="1"/>
    <col min="4" max="4" width="27.5703125" style="9" customWidth="1"/>
    <col min="5" max="5" width="20.5703125" style="8" customWidth="1"/>
    <col min="6" max="6" width="6.28515625" style="8" customWidth="1"/>
    <col min="7" max="7" width="0" style="8" hidden="1" customWidth="1"/>
    <col min="8" max="16384" width="9.140625" style="8" hidden="1"/>
  </cols>
  <sheetData>
    <row r="1" spans="1:7" ht="46.5" customHeight="1" thickBot="1" x14ac:dyDescent="0.3">
      <c r="A1" s="68"/>
      <c r="B1" s="69"/>
      <c r="C1" s="69"/>
      <c r="D1" s="86" t="s">
        <v>143</v>
      </c>
      <c r="E1" s="88" t="s">
        <v>144</v>
      </c>
      <c r="F1" s="89"/>
    </row>
    <row r="2" spans="1:7" ht="22.5" customHeight="1" thickBot="1" x14ac:dyDescent="0.3">
      <c r="A2" s="70"/>
      <c r="B2" s="71"/>
      <c r="C2" s="71"/>
      <c r="D2" s="87"/>
      <c r="E2" s="66" t="s">
        <v>168</v>
      </c>
      <c r="F2" s="67">
        <v>0.7</v>
      </c>
    </row>
    <row r="3" spans="1:7" ht="24.95" customHeight="1" x14ac:dyDescent="0.25">
      <c r="A3" s="82" t="s">
        <v>50</v>
      </c>
      <c r="B3" s="83"/>
      <c r="C3" s="83"/>
      <c r="D3" s="45">
        <f>(D11+D15+D19+D23+D25)/(1-'[1]RESULT ANALYSIS'!D76)</f>
        <v>0</v>
      </c>
      <c r="E3" s="90">
        <f>IF(D3&lt;4,D3,(4+(D3-4)*F2))</f>
        <v>0</v>
      </c>
      <c r="F3" s="91"/>
      <c r="G3" s="52" t="s">
        <v>155</v>
      </c>
    </row>
    <row r="4" spans="1:7" ht="24.95" customHeight="1" x14ac:dyDescent="0.25">
      <c r="A4" s="84" t="s">
        <v>51</v>
      </c>
      <c r="B4" s="85"/>
      <c r="C4" s="85"/>
      <c r="D4" s="46">
        <f>'DATA ENTRY'!B60</f>
        <v>0</v>
      </c>
      <c r="E4" s="92">
        <f>D4</f>
        <v>0</v>
      </c>
      <c r="F4" s="93"/>
    </row>
    <row r="5" spans="1:7" ht="24.95" customHeight="1" x14ac:dyDescent="0.25">
      <c r="A5" s="84" t="s">
        <v>52</v>
      </c>
      <c r="B5" s="85"/>
      <c r="C5" s="85"/>
      <c r="D5" s="47" t="str">
        <f>IF(D4=0,"   ",ABS(D3-D4)/D3)</f>
        <v xml:space="preserve">   </v>
      </c>
      <c r="E5" s="94" t="str">
        <f>IF(E4=0,"   ",ABS(E3-E4)/E3)</f>
        <v xml:space="preserve">   </v>
      </c>
      <c r="F5" s="95"/>
    </row>
    <row r="6" spans="1:7" ht="24.95" customHeight="1" x14ac:dyDescent="0.25">
      <c r="A6" s="73" t="s">
        <v>167</v>
      </c>
      <c r="B6" s="74"/>
      <c r="C6" s="74"/>
      <c r="D6" s="48">
        <f>D3</f>
        <v>0</v>
      </c>
      <c r="E6" s="75">
        <f>E3</f>
        <v>0</v>
      </c>
      <c r="F6" s="76"/>
    </row>
    <row r="7" spans="1:7" ht="24.95" customHeight="1" x14ac:dyDescent="0.25">
      <c r="A7" s="73" t="s">
        <v>43</v>
      </c>
      <c r="B7" s="74"/>
      <c r="C7" s="74"/>
      <c r="D7" s="48">
        <f>'DATA ENTRY'!B74</f>
        <v>0</v>
      </c>
      <c r="E7" s="75">
        <f>'DATA ENTRY'!B74</f>
        <v>0</v>
      </c>
      <c r="F7" s="76"/>
    </row>
    <row r="8" spans="1:7" ht="24.95" customHeight="1" x14ac:dyDescent="0.25">
      <c r="A8" s="73" t="s">
        <v>169</v>
      </c>
      <c r="B8" s="74"/>
      <c r="C8" s="74"/>
      <c r="D8" s="48">
        <f>D6-(0.5*D7)</f>
        <v>0</v>
      </c>
      <c r="E8" s="75">
        <f>E6-(0.5*E7)</f>
        <v>0</v>
      </c>
      <c r="F8" s="76"/>
    </row>
    <row r="9" spans="1:7" ht="24.95" customHeight="1" thickBot="1" x14ac:dyDescent="0.3">
      <c r="A9" s="80" t="s">
        <v>53</v>
      </c>
      <c r="B9" s="81"/>
      <c r="C9" s="81"/>
      <c r="D9" s="72">
        <f>'DATA ENTRY'!B61</f>
        <v>0</v>
      </c>
      <c r="E9" s="78">
        <f>D9</f>
        <v>0</v>
      </c>
      <c r="F9" s="79"/>
    </row>
    <row r="10" spans="1:7" ht="15" customHeight="1" thickBot="1" x14ac:dyDescent="0.3">
      <c r="A10" s="61"/>
      <c r="B10" s="62"/>
      <c r="C10" s="62"/>
      <c r="D10" s="62"/>
      <c r="E10" s="61"/>
      <c r="F10" s="61"/>
    </row>
    <row r="11" spans="1:7" s="1" customFormat="1" ht="24.95" customHeight="1" x14ac:dyDescent="0.25">
      <c r="A11" s="11" t="s">
        <v>55</v>
      </c>
      <c r="B11" s="12"/>
      <c r="C11" s="12"/>
      <c r="D11" s="31">
        <f>D12+D13</f>
        <v>0</v>
      </c>
      <c r="E11" s="60"/>
      <c r="F11" s="60"/>
    </row>
    <row r="12" spans="1:7" s="1" customFormat="1" ht="15" customHeight="1" x14ac:dyDescent="0.25">
      <c r="A12" s="57"/>
      <c r="B12" s="42" t="s">
        <v>0</v>
      </c>
      <c r="C12" s="13"/>
      <c r="D12" s="29">
        <f>'RESULT ANALYSIS'!D3</f>
        <v>0</v>
      </c>
      <c r="E12" s="60"/>
      <c r="F12" s="60"/>
    </row>
    <row r="13" spans="1:7" s="1" customFormat="1" ht="15" customHeight="1" x14ac:dyDescent="0.25">
      <c r="A13" s="57"/>
      <c r="B13" s="42" t="s">
        <v>154</v>
      </c>
      <c r="C13" s="13"/>
      <c r="D13" s="29">
        <f>'RESULT ANALYSIS'!D16</f>
        <v>0</v>
      </c>
      <c r="E13" s="60"/>
      <c r="F13" s="60"/>
    </row>
    <row r="14" spans="1:7" s="1" customFormat="1" ht="15" customHeight="1" x14ac:dyDescent="0.25">
      <c r="A14" s="57"/>
      <c r="B14" s="58"/>
      <c r="C14" s="58"/>
      <c r="D14" s="59"/>
      <c r="E14" s="60"/>
      <c r="F14" s="60"/>
    </row>
    <row r="15" spans="1:7" s="1" customFormat="1" ht="24.95" customHeight="1" x14ac:dyDescent="0.25">
      <c r="A15" s="14" t="s">
        <v>54</v>
      </c>
      <c r="B15" s="15"/>
      <c r="C15" s="15"/>
      <c r="D15" s="32">
        <f>D16+D17</f>
        <v>0</v>
      </c>
      <c r="E15" s="60"/>
      <c r="F15" s="60"/>
    </row>
    <row r="16" spans="1:7" s="1" customFormat="1" ht="15" customHeight="1" x14ac:dyDescent="0.25">
      <c r="A16" s="57"/>
      <c r="B16" s="42" t="s">
        <v>0</v>
      </c>
      <c r="C16" s="13"/>
      <c r="D16" s="29">
        <f>'RESULT ANALYSIS'!D36</f>
        <v>0</v>
      </c>
      <c r="E16" s="60"/>
      <c r="F16" s="60"/>
    </row>
    <row r="17" spans="1:6" s="1" customFormat="1" ht="15" customHeight="1" x14ac:dyDescent="0.25">
      <c r="A17" s="57"/>
      <c r="B17" s="42" t="s">
        <v>154</v>
      </c>
      <c r="C17" s="13"/>
      <c r="D17" s="29">
        <f>'RESULT ANALYSIS'!D44</f>
        <v>0</v>
      </c>
      <c r="E17" s="60"/>
      <c r="F17" s="60"/>
    </row>
    <row r="18" spans="1:6" s="10" customFormat="1" ht="15" customHeight="1" x14ac:dyDescent="0.25">
      <c r="A18" s="57"/>
      <c r="B18" s="63"/>
      <c r="C18" s="58"/>
      <c r="D18" s="59"/>
      <c r="E18" s="60"/>
      <c r="F18" s="60"/>
    </row>
    <row r="19" spans="1:6" s="1" customFormat="1" ht="24.95" customHeight="1" x14ac:dyDescent="0.25">
      <c r="A19" s="14" t="s">
        <v>99</v>
      </c>
      <c r="B19" s="15"/>
      <c r="C19" s="15"/>
      <c r="D19" s="32">
        <f>D20+D21</f>
        <v>0</v>
      </c>
      <c r="E19" s="60"/>
      <c r="F19" s="60"/>
    </row>
    <row r="20" spans="1:6" s="1" customFormat="1" ht="15" customHeight="1" x14ac:dyDescent="0.25">
      <c r="A20" s="57"/>
      <c r="B20" s="42" t="s">
        <v>48</v>
      </c>
      <c r="C20" s="13"/>
      <c r="D20" s="29">
        <f>'RESULT ANALYSIS'!D53</f>
        <v>0</v>
      </c>
      <c r="E20" s="60"/>
      <c r="F20" s="60"/>
    </row>
    <row r="21" spans="1:6" s="1" customFormat="1" ht="15" customHeight="1" x14ac:dyDescent="0.25">
      <c r="A21" s="57"/>
      <c r="B21" s="42" t="s">
        <v>49</v>
      </c>
      <c r="C21" s="13"/>
      <c r="D21" s="29">
        <f>'RESULT ANALYSIS'!D60</f>
        <v>0</v>
      </c>
      <c r="E21" s="60"/>
      <c r="F21" s="60"/>
    </row>
    <row r="22" spans="1:6" s="1" customFormat="1" ht="15" customHeight="1" x14ac:dyDescent="0.25">
      <c r="A22" s="57"/>
      <c r="B22" s="58"/>
      <c r="C22" s="58"/>
      <c r="D22" s="59"/>
      <c r="E22" s="60"/>
      <c r="F22" s="60"/>
    </row>
    <row r="23" spans="1:6" s="1" customFormat="1" ht="24.95" customHeight="1" x14ac:dyDescent="0.25">
      <c r="A23" s="14" t="s">
        <v>98</v>
      </c>
      <c r="B23" s="15"/>
      <c r="C23" s="15"/>
      <c r="D23" s="32">
        <f>'RESULT ANALYSIS'!D65</f>
        <v>0</v>
      </c>
      <c r="E23" s="60"/>
      <c r="F23" s="60"/>
    </row>
    <row r="24" spans="1:6" s="1" customFormat="1" ht="15" customHeight="1" x14ac:dyDescent="0.25">
      <c r="A24" s="57"/>
      <c r="B24" s="58"/>
      <c r="C24" s="58"/>
      <c r="D24" s="59"/>
      <c r="E24" s="60"/>
      <c r="F24" s="60"/>
    </row>
    <row r="25" spans="1:6" s="1" customFormat="1" ht="24.95" customHeight="1" x14ac:dyDescent="0.25">
      <c r="A25" s="14" t="s">
        <v>147</v>
      </c>
      <c r="B25" s="15"/>
      <c r="C25" s="15"/>
      <c r="D25" s="32">
        <f>D26</f>
        <v>0</v>
      </c>
      <c r="E25" s="60"/>
      <c r="F25" s="60"/>
    </row>
    <row r="26" spans="1:6" s="1" customFormat="1" ht="15" customHeight="1" thickBot="1" x14ac:dyDescent="0.3">
      <c r="A26" s="16"/>
      <c r="B26" s="44" t="s">
        <v>44</v>
      </c>
      <c r="C26" s="17"/>
      <c r="D26" s="30">
        <f>'RESULT ANALYSIS'!D75</f>
        <v>0</v>
      </c>
      <c r="E26" s="60"/>
      <c r="F26" s="60"/>
    </row>
    <row r="27" spans="1:6" ht="15" customHeight="1" x14ac:dyDescent="0.25">
      <c r="A27" s="61"/>
      <c r="B27" s="62"/>
      <c r="C27" s="62"/>
      <c r="D27" s="62"/>
      <c r="E27" s="61"/>
      <c r="F27" s="61"/>
    </row>
    <row r="28" spans="1:6" ht="50.25" customHeight="1" x14ac:dyDescent="0.45">
      <c r="A28" s="77"/>
      <c r="B28" s="77"/>
      <c r="C28" s="77"/>
      <c r="D28" s="77"/>
    </row>
    <row r="29" spans="1:6" ht="15" customHeight="1" x14ac:dyDescent="0.25">
      <c r="A29" s="51"/>
      <c r="B29" s="51"/>
      <c r="C29" s="51"/>
      <c r="D29" s="51"/>
    </row>
    <row r="30" spans="1:6" ht="15" customHeight="1" x14ac:dyDescent="0.25"/>
    <row r="31" spans="1:6" ht="15" customHeight="1" x14ac:dyDescent="0.25"/>
    <row r="32" spans="1:6" ht="15" customHeight="1" x14ac:dyDescent="0.25"/>
    <row r="33" spans="1:6" ht="15" customHeight="1" x14ac:dyDescent="0.25"/>
    <row r="34" spans="1:6" ht="15" customHeight="1" x14ac:dyDescent="0.25"/>
    <row r="35" spans="1:6" ht="15" customHeight="1" x14ac:dyDescent="0.25"/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>
      <c r="A47" s="61"/>
      <c r="B47" s="62"/>
      <c r="C47" s="62"/>
      <c r="D47" s="62"/>
      <c r="E47" s="61"/>
      <c r="F47" s="61"/>
    </row>
    <row r="48" spans="1: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x14ac:dyDescent="0.25"/>
  </sheetData>
  <sheetProtection sheet="1" objects="1" scenarios="1" selectLockedCells="1"/>
  <mergeCells count="17">
    <mergeCell ref="D1:D2"/>
    <mergeCell ref="E1:F1"/>
    <mergeCell ref="E3:F3"/>
    <mergeCell ref="E4:F4"/>
    <mergeCell ref="E5:F5"/>
    <mergeCell ref="E6:F6"/>
    <mergeCell ref="A3:C3"/>
    <mergeCell ref="A4:C4"/>
    <mergeCell ref="A5:C5"/>
    <mergeCell ref="A6:C6"/>
    <mergeCell ref="A7:C7"/>
    <mergeCell ref="E7:F7"/>
    <mergeCell ref="E8:F8"/>
    <mergeCell ref="A28:D28"/>
    <mergeCell ref="E9:F9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ignoredErrors>
    <ignoredError sqref="D4:E4 D9:E9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5</xdr:col>
                <xdr:colOff>409575</xdr:colOff>
                <xdr:row>46</xdr:row>
                <xdr:rowOff>38100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DATA ENTRY</vt:lpstr>
      <vt:lpstr>RESULT ANALYSIS</vt:lpstr>
      <vt:lpstr>RESULTS </vt:lpstr>
    </vt:vector>
  </TitlesOfParts>
  <Company>IAEA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DELIS, Harry</dc:creator>
  <cp:lastModifiedBy>DELIS, Harry</cp:lastModifiedBy>
  <cp:lastPrinted>2017-06-15T11:37:54Z</cp:lastPrinted>
  <dcterms:created xsi:type="dcterms:W3CDTF">2015-06-24T15:05:23Z</dcterms:created>
  <dcterms:modified xsi:type="dcterms:W3CDTF">2018-03-06T06:29:31Z</dcterms:modified>
</cp:coreProperties>
</file>